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3"/>
  <workbookPr codeName="ThisWorkbook"/>
  <mc:AlternateContent xmlns:mc="http://schemas.openxmlformats.org/markup-compatibility/2006">
    <mc:Choice Requires="x15">
      <x15ac:absPath xmlns:x15ac="http://schemas.microsoft.com/office/spreadsheetml/2010/11/ac" url="https://energimyndigheten.sharepoint.com/sites/fint-drivmedelochhallbarabranslen/Delade dokument/General/Lag om Hållbarhet/Utredningar/Växthusgasberäkningar/Allokering växthusgasutsläpp/"/>
    </mc:Choice>
  </mc:AlternateContent>
  <xr:revisionPtr revIDLastSave="1580" documentId="8_{30CE6687-B8A7-41FB-8C32-4569D3E8CAB3}" xr6:coauthVersionLast="47" xr6:coauthVersionMax="47" xr10:uidLastSave="{3CD24486-23A7-466F-AEFB-2A02249C1EB2}"/>
  <workbookProtection workbookAlgorithmName="SHA-512" workbookHashValue="tKf36EAezeCMLEjLaYUv/DYQIfRv0ZCt6gLVfhdtSEJ9oE55NU9h77O0D7iAkI0oMul4SjCeMTjxu3oygkoO7A==" workbookSaltValue="ye1AMTyJyEVcS9yFauAZAA==" workbookSpinCount="100000" lockStructure="1"/>
  <bookViews>
    <workbookView xWindow="28680" yWindow="-120" windowWidth="29040" windowHeight="15840" firstSheet="1" activeTab="1" xr2:uid="{00000000-000D-0000-FFFF-FFFF00000000}"/>
  </bookViews>
  <sheets>
    <sheet name="Information" sheetId="1" r:id="rId1"/>
    <sheet name="Slutlig energiomvandling"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G9" i="4"/>
  <c r="E46" i="4"/>
  <c r="E20" i="4"/>
  <c r="E19" i="4"/>
  <c r="E12" i="4"/>
  <c r="D46" i="4" s="1"/>
  <c r="G44" i="4" s="1"/>
  <c r="E39" i="4"/>
  <c r="E16" i="4"/>
  <c r="G28" i="4"/>
  <c r="F47" i="4"/>
  <c r="F48" i="4"/>
  <c r="D45" i="4"/>
  <c r="E45" i="4"/>
  <c r="F29" i="4"/>
  <c r="F28" i="4"/>
  <c r="F40" i="4"/>
  <c r="E40" i="4"/>
  <c r="F39" i="4"/>
  <c r="F38" i="4"/>
  <c r="E47" i="4" l="1"/>
  <c r="E41" i="4"/>
  <c r="D48" i="4" s="1"/>
  <c r="D47" i="4"/>
  <c r="D49" i="4" l="1"/>
  <c r="E48" i="4"/>
  <c r="E49" i="4" s="1"/>
  <c r="B5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Joakim Söder Altschul</author>
  </authors>
  <commentList>
    <comment ref="E6" authorId="0" shapeId="0" xr:uid="{40AC1493-1451-4129-9770-A171F52863CA}">
      <text>
        <r>
          <rPr>
            <b/>
            <sz val="11"/>
            <color indexed="81"/>
            <rFont val="Tahoma"/>
            <family val="2"/>
          </rPr>
          <t xml:space="preserve">Växthusgasutsläppet E 
</t>
        </r>
        <r>
          <rPr>
            <sz val="11"/>
            <color indexed="81"/>
            <rFont val="Tahoma"/>
            <family val="2"/>
          </rPr>
          <t>Manuell inmatning från egna beräkningar behövs, växthusgasutsläppet från bränslet innan slut energiomvandling kan inte erhållas i detta verktyg.</t>
        </r>
        <r>
          <rPr>
            <sz val="9"/>
            <color indexed="81"/>
            <rFont val="Tahoma"/>
            <family val="2"/>
          </rPr>
          <t xml:space="preserve">
</t>
        </r>
      </text>
    </comment>
    <comment ref="C47" authorId="0" shapeId="0" xr:uid="{828705A0-9A1F-4CEE-A9FA-DF9C8DE67554}">
      <text>
        <r>
          <rPr>
            <b/>
            <sz val="9"/>
            <color indexed="81"/>
            <rFont val="Tahoma"/>
            <charset val="1"/>
          </rPr>
          <t xml:space="preserve">Mängden ska rapporteras!
</t>
        </r>
        <r>
          <rPr>
            <sz val="9"/>
            <color indexed="81"/>
            <rFont val="Tahoma"/>
            <family val="2"/>
          </rPr>
          <t>Fasta biobränslen rapporterar mängden som MWh.
Flytande och gasformiga biobränslen rapporterar mängden i kg eller m3 (omvandlingen görs inte i detta verktyg).
Se STEMFS 2021:7 5 kap. 3 § 3.</t>
        </r>
      </text>
    </comment>
    <comment ref="C48" authorId="0" shapeId="0" xr:uid="{2CEE1305-7DF5-45B9-95B9-B38BF67FA3DA}">
      <text>
        <r>
          <rPr>
            <b/>
            <sz val="9"/>
            <color indexed="81"/>
            <rFont val="Tahoma"/>
            <family val="2"/>
          </rPr>
          <t xml:space="preserve">Växthusgas utsläpp ska rapporteras!
</t>
        </r>
        <r>
          <rPr>
            <sz val="9"/>
            <color indexed="81"/>
            <rFont val="Tahoma"/>
            <family val="2"/>
          </rPr>
          <t>För fasta, flytande och gasformiga biobränslen är det EC som rapporteras. 
För biodrivmedel rapporteras E.</t>
        </r>
      </text>
    </comment>
  </commentList>
</comments>
</file>

<file path=xl/sharedStrings.xml><?xml version="1.0" encoding="utf-8"?>
<sst xmlns="http://schemas.openxmlformats.org/spreadsheetml/2006/main" count="78" uniqueCount="70">
  <si>
    <t>Innan du använder detta verktyg</t>
  </si>
  <si>
    <r>
      <t xml:space="preserve">Verktyget är framtaget som ett hjälpmedel för rapporteringsskyldiga aktörer att räkna ut det totala växthusgasutsläppet från den slutliga energiprodukten (EC) genom att lägga till växthusgasutsläpp från energiomvandlingen. Det vill säga att beräkna EC när man redan har erhållit E. Verktyget kan inte beräkna fram E.
Det är </t>
    </r>
    <r>
      <rPr>
        <u/>
        <sz val="10"/>
        <color theme="1"/>
        <rFont val="Arial"/>
        <family val="2"/>
      </rPr>
      <t>inget</t>
    </r>
    <r>
      <rPr>
        <sz val="10"/>
        <color theme="1"/>
        <rFont val="Arial"/>
        <family val="2"/>
      </rPr>
      <t xml:space="preserve"> krav att använda detta verktyg utan det ska ses som ett hjälpmedel. Ni är välkomna att anpassa verktyget efter er egen verksamhet men vi kan då inte längre hjälpa er med verktyget.
Verktyget kan även dela upp ett parti i två separata partier om det gäller ett kraftvärmeverk. Detta eftersom det blir två separata utsläpp, ett för elproduktionen och ett för värmeproduktionen. Denna partiuppdelningen kommer att vara aktuell för rapportering av år 2022, men det är inte beslutat hur partier från kraftvärmeverk ska hanteras de år som därefter följer.</t>
    </r>
  </si>
  <si>
    <t>Låsta celler</t>
  </si>
  <si>
    <t>Vissa celler är låsta för att undvika att formler ändras av misstag.</t>
  </si>
  <si>
    <t>Lösenordet är HBK2022</t>
  </si>
  <si>
    <t>Färgkodning</t>
  </si>
  <si>
    <t>Celler med denna färg beräknas automatiskt (grå)</t>
  </si>
  <si>
    <t>Celler med denna färg måste fyllas i av aktör (orange)</t>
  </si>
  <si>
    <t>Celler med denna färg är information (blå)</t>
  </si>
  <si>
    <t>Kontakt</t>
  </si>
  <si>
    <t>För frågor om beräkningsverktyget eller övriga frågor om växthusgasberäkningar kontakta oss på:</t>
  </si>
  <si>
    <t>hbk@energimyndigheten.se</t>
  </si>
  <si>
    <t>Växthusgasutsläpp från energiomvandling</t>
  </si>
  <si>
    <t>Växthusgasutsläpp innan energiomvandling</t>
  </si>
  <si>
    <t>Växthusgasutsläpp (E)</t>
  </si>
  <si>
    <t>Utsläpp från bränslepartiet, exklusive slutlig energiomvandling.</t>
  </si>
  <si>
    <r>
      <t>g CO</t>
    </r>
    <r>
      <rPr>
        <vertAlign val="subscript"/>
        <sz val="11"/>
        <color theme="1"/>
        <rFont val="Arial"/>
        <family val="2"/>
        <scheme val="major"/>
      </rPr>
      <t>2eq</t>
    </r>
    <r>
      <rPr>
        <sz val="10"/>
        <color theme="1"/>
        <rFont val="Arial"/>
        <family val="2"/>
        <scheme val="major"/>
      </rPr>
      <t>/MJ</t>
    </r>
    <r>
      <rPr>
        <vertAlign val="subscript"/>
        <sz val="11"/>
        <color theme="1"/>
        <rFont val="Arial"/>
        <family val="2"/>
        <scheme val="major"/>
      </rPr>
      <t>br.</t>
    </r>
  </si>
  <si>
    <t>Årlig produktion och tillförsel</t>
  </si>
  <si>
    <t>Värmeproduktion</t>
  </si>
  <si>
    <t>Mängd producerad värme från pannan (utan RGK).</t>
  </si>
  <si>
    <t>MWh</t>
  </si>
  <si>
    <t>Mängd producerad värme från rökgaskondensorn (enbart RGK).</t>
  </si>
  <si>
    <t>Elproduktion</t>
  </si>
  <si>
    <t>Mängd producerad el från pannan.</t>
  </si>
  <si>
    <t>Total produktion</t>
  </si>
  <si>
    <t>Mängd producerad energi från pannan.</t>
  </si>
  <si>
    <t>Tillfört bränsle (totalt)</t>
  </si>
  <si>
    <t>Mängd tillfört bränsle (fossilt och bio) till pannan.</t>
  </si>
  <si>
    <t>Tillfört bränsle (parti)</t>
  </si>
  <si>
    <t>Mängd tillfört bränsle från det specifika partiet.</t>
  </si>
  <si>
    <t>Biomassafraktion (parti)</t>
  </si>
  <si>
    <t>Ange biomassafraktionen för det specifika partiet.</t>
  </si>
  <si>
    <t>-</t>
  </si>
  <si>
    <t>Tillfört biobränsle (parti)</t>
  </si>
  <si>
    <t>Mängd tillfört biobränsle i det specifika partiet.</t>
  </si>
  <si>
    <t>Verkningsgrad</t>
  </si>
  <si>
    <r>
      <t>ⴄ</t>
    </r>
    <r>
      <rPr>
        <vertAlign val="subscript"/>
        <sz val="10"/>
        <color theme="1"/>
        <rFont val="Arial"/>
        <family val="2"/>
        <scheme val="major"/>
      </rPr>
      <t>h</t>
    </r>
  </si>
  <si>
    <t>Värmeverkningsgrad (direkt), beräknad på årsbasis.</t>
  </si>
  <si>
    <r>
      <t>ⴄ</t>
    </r>
    <r>
      <rPr>
        <vertAlign val="subscript"/>
        <sz val="10"/>
        <color theme="1"/>
        <rFont val="Arial"/>
        <family val="2"/>
        <scheme val="major"/>
      </rPr>
      <t>el</t>
    </r>
  </si>
  <si>
    <t>Elverkningsgrad (direkt), beräknad på årsbasis.</t>
  </si>
  <si>
    <t>Typ av produktion</t>
  </si>
  <si>
    <t>Välj den typ av energianläggning (panna) ni har:</t>
  </si>
  <si>
    <t>Energianläggning som enbart producerar värme - välj "Värme"</t>
  </si>
  <si>
    <t>Värme</t>
  </si>
  <si>
    <t>Energianläggning som enbart producerar el - välj "El"</t>
  </si>
  <si>
    <t>Energianläggning som producerar värme och el - välj "Kraftvärme"</t>
  </si>
  <si>
    <t>Fossil motsvarighet</t>
  </si>
  <si>
    <t>Välj den fossila motsvarigheten som ni träffas av.</t>
  </si>
  <si>
    <t>Fossil motsvarighet, värme</t>
  </si>
  <si>
    <t>Ej tillämpligt</t>
  </si>
  <si>
    <t>Fossil motsvarighet, el</t>
  </si>
  <si>
    <t>Beräkning av exergin i el och värme</t>
  </si>
  <si>
    <r>
      <t>C</t>
    </r>
    <r>
      <rPr>
        <b/>
        <vertAlign val="subscript"/>
        <sz val="10"/>
        <color theme="1"/>
        <rFont val="Arial"/>
        <family val="2"/>
        <scheme val="major"/>
      </rPr>
      <t>el</t>
    </r>
  </si>
  <si>
    <r>
      <t>C</t>
    </r>
    <r>
      <rPr>
        <vertAlign val="subscript"/>
        <sz val="10"/>
        <color theme="1"/>
        <rFont val="Arial"/>
        <family val="2"/>
        <scheme val="major"/>
      </rPr>
      <t>el</t>
    </r>
  </si>
  <si>
    <t>Exergi i elektricitet</t>
  </si>
  <si>
    <r>
      <t>C</t>
    </r>
    <r>
      <rPr>
        <b/>
        <vertAlign val="subscript"/>
        <sz val="10"/>
        <color theme="1"/>
        <rFont val="Arial"/>
        <family val="2"/>
        <scheme val="major"/>
      </rPr>
      <t>h</t>
    </r>
  </si>
  <si>
    <t>Värmen är överskottsvärme för uppvärmning av byggnader och understiger 150 °C.</t>
  </si>
  <si>
    <t>Ja</t>
  </si>
  <si>
    <r>
      <t>T</t>
    </r>
    <r>
      <rPr>
        <vertAlign val="subscript"/>
        <sz val="10"/>
        <color theme="1"/>
        <rFont val="Arial"/>
        <family val="2"/>
        <scheme val="major"/>
      </rPr>
      <t>h</t>
    </r>
  </si>
  <si>
    <t>Temperatur på nyttiggjord värme vid leveranspunkten °C.</t>
  </si>
  <si>
    <t>Absolut temperatur på nyttiggjord värme vid leveranspunkten (Kelvin)</t>
  </si>
  <si>
    <r>
      <t>T</t>
    </r>
    <r>
      <rPr>
        <vertAlign val="subscript"/>
        <sz val="10"/>
        <color theme="1"/>
        <rFont val="Arial"/>
        <family val="2"/>
        <scheme val="major"/>
      </rPr>
      <t>0</t>
    </r>
  </si>
  <si>
    <t>Omgivningstemperatur (konstant)</t>
  </si>
  <si>
    <r>
      <t>C</t>
    </r>
    <r>
      <rPr>
        <vertAlign val="subscript"/>
        <sz val="10"/>
        <color theme="1"/>
        <rFont val="Arial"/>
        <family val="2"/>
        <scheme val="major"/>
      </rPr>
      <t>h</t>
    </r>
  </si>
  <si>
    <t>Carnoteffektiviteten för värme</t>
  </si>
  <si>
    <t>Resultat</t>
  </si>
  <si>
    <t>Partiets storlek (%)</t>
  </si>
  <si>
    <t>Mängd</t>
  </si>
  <si>
    <t>Växthusgasutsläpp EC</t>
  </si>
  <si>
    <t>Utsläppsminskning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</si>
</sst>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color theme="1"/>
      <name val="Arial"/>
      <family val="2"/>
    </font>
    <font>
      <sz val="10"/>
      <color theme="1"/>
      <name val="Arial"/>
      <family val="2"/>
    </font>
    <font>
      <b/>
      <sz val="11"/>
      <color theme="1"/>
      <name val="Arial"/>
      <family val="2"/>
      <scheme val="major"/>
    </font>
    <font>
      <b/>
      <sz val="14"/>
      <color theme="1"/>
      <name val="Arial"/>
      <family val="2"/>
      <scheme val="major"/>
    </font>
    <font>
      <vertAlign val="subscript"/>
      <sz val="11"/>
      <color theme="1"/>
      <name val="Arial"/>
      <family val="2"/>
      <scheme val="major"/>
    </font>
    <font>
      <i/>
      <sz val="11"/>
      <color theme="1"/>
      <name val="Arial"/>
      <family val="2"/>
      <scheme val="major"/>
    </font>
    <font>
      <b/>
      <sz val="12"/>
      <color theme="1"/>
      <name val="Arial"/>
      <family val="2"/>
    </font>
    <font>
      <u/>
      <sz val="10"/>
      <color theme="1"/>
      <name val="Arial"/>
      <family val="2"/>
    </font>
    <font>
      <u/>
      <sz val="10"/>
      <color theme="10"/>
      <name val="Arial"/>
      <family val="2"/>
    </font>
    <font>
      <u/>
      <sz val="10"/>
      <name val="Arial"/>
      <family val="2"/>
    </font>
    <font>
      <i/>
      <sz val="10"/>
      <color theme="1"/>
      <name val="Arial"/>
      <family val="2"/>
      <scheme val="major"/>
    </font>
    <font>
      <sz val="10"/>
      <color theme="1"/>
      <name val="Arial"/>
      <family val="2"/>
      <scheme val="major"/>
    </font>
    <font>
      <vertAlign val="subscript"/>
      <sz val="10"/>
      <color theme="1"/>
      <name val="Arial"/>
      <family val="2"/>
      <scheme val="major"/>
    </font>
    <font>
      <b/>
      <sz val="10"/>
      <color theme="1"/>
      <name val="Arial"/>
      <family val="2"/>
      <scheme val="major"/>
    </font>
    <font>
      <b/>
      <vertAlign val="subscript"/>
      <sz val="10"/>
      <color theme="1"/>
      <name val="Arial"/>
      <family val="2"/>
      <scheme val="major"/>
    </font>
    <font>
      <b/>
      <sz val="12"/>
      <color theme="1"/>
      <name val="Arial"/>
      <family val="2"/>
      <scheme val="major"/>
    </font>
    <font>
      <sz val="16"/>
      <color theme="1"/>
      <name val="Arial"/>
      <family val="2"/>
      <scheme val="major"/>
    </font>
    <font>
      <b/>
      <i/>
      <sz val="10"/>
      <color theme="1"/>
      <name val="Arial"/>
      <family val="2"/>
      <scheme val="major"/>
    </font>
    <font>
      <b/>
      <sz val="9"/>
      <color indexed="81"/>
      <name val="Tahoma"/>
      <charset val="1"/>
    </font>
    <font>
      <sz val="9"/>
      <color indexed="81"/>
      <name val="Tahoma"/>
      <family val="2"/>
    </font>
    <font>
      <b/>
      <sz val="9"/>
      <color indexed="81"/>
      <name val="Tahoma"/>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rgb="FFBBB5A8"/>
        <bgColor indexed="64"/>
      </patternFill>
    </fill>
    <fill>
      <patternFill patternType="solid">
        <fgColor rgb="FFFEDCA2"/>
        <bgColor indexed="64"/>
      </patternFill>
    </fill>
    <fill>
      <patternFill patternType="solid">
        <fgColor rgb="FFB6E0EC"/>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121">
    <xf numFmtId="0" fontId="0" fillId="0" borderId="0" xfId="0"/>
    <xf numFmtId="0" fontId="2" fillId="0" borderId="0" xfId="0" applyFont="1"/>
    <xf numFmtId="0" fontId="2" fillId="0" borderId="6" xfId="0" applyFont="1" applyBorder="1"/>
    <xf numFmtId="0" fontId="2" fillId="0" borderId="7" xfId="0" applyFont="1" applyBorder="1"/>
    <xf numFmtId="0" fontId="2" fillId="0" borderId="11" xfId="0" applyFont="1" applyBorder="1"/>
    <xf numFmtId="0" fontId="2" fillId="0" borderId="12" xfId="0" applyFont="1" applyBorder="1"/>
    <xf numFmtId="0" fontId="6" fillId="0" borderId="0" xfId="0" applyFont="1"/>
    <xf numFmtId="0" fontId="0" fillId="4" borderId="29" xfId="0" applyFill="1" applyBorder="1"/>
    <xf numFmtId="0" fontId="0" fillId="2" borderId="29" xfId="0" applyFill="1" applyBorder="1"/>
    <xf numFmtId="0" fontId="0" fillId="3" borderId="30" xfId="0" applyFill="1" applyBorder="1"/>
    <xf numFmtId="0" fontId="0" fillId="4" borderId="25" xfId="0" applyFill="1" applyBorder="1"/>
    <xf numFmtId="0" fontId="9" fillId="4" borderId="25" xfId="2" applyFont="1" applyFill="1" applyBorder="1"/>
    <xf numFmtId="0" fontId="11" fillId="4" borderId="1" xfId="0" applyFont="1" applyFill="1" applyBorder="1"/>
    <xf numFmtId="0" fontId="11" fillId="4" borderId="17" xfId="0" applyFont="1" applyFill="1" applyBorder="1"/>
    <xf numFmtId="0" fontId="11" fillId="0" borderId="0" xfId="0" applyFont="1"/>
    <xf numFmtId="0" fontId="11" fillId="4" borderId="8" xfId="0" applyFont="1" applyFill="1" applyBorder="1"/>
    <xf numFmtId="164" fontId="11" fillId="3" borderId="10" xfId="0" applyNumberFormat="1" applyFont="1" applyFill="1" applyBorder="1" applyProtection="1">
      <protection locked="0"/>
    </xf>
    <xf numFmtId="0" fontId="11" fillId="0" borderId="12" xfId="0" applyFont="1" applyBorder="1"/>
    <xf numFmtId="164" fontId="11" fillId="3" borderId="13" xfId="0" applyNumberFormat="1" applyFont="1" applyFill="1" applyBorder="1" applyProtection="1">
      <protection locked="0"/>
    </xf>
    <xf numFmtId="164" fontId="11" fillId="3" borderId="14" xfId="0" applyNumberFormat="1" applyFont="1" applyFill="1" applyBorder="1" applyProtection="1">
      <protection locked="0"/>
    </xf>
    <xf numFmtId="0" fontId="11" fillId="4" borderId="3" xfId="0" applyFont="1" applyFill="1" applyBorder="1"/>
    <xf numFmtId="165" fontId="11" fillId="3" borderId="14" xfId="0" applyNumberFormat="1" applyFont="1" applyFill="1" applyBorder="1" applyProtection="1">
      <protection locked="0"/>
    </xf>
    <xf numFmtId="164" fontId="11" fillId="2" borderId="20" xfId="0" applyNumberFormat="1" applyFont="1" applyFill="1" applyBorder="1" applyProtection="1">
      <protection locked="0"/>
    </xf>
    <xf numFmtId="9" fontId="11" fillId="0" borderId="0" xfId="1" applyFont="1"/>
    <xf numFmtId="165" fontId="11" fillId="2" borderId="13" xfId="1" applyNumberFormat="1" applyFont="1" applyFill="1" applyBorder="1"/>
    <xf numFmtId="165" fontId="11" fillId="2" borderId="20" xfId="1" applyNumberFormat="1" applyFont="1" applyFill="1" applyBorder="1"/>
    <xf numFmtId="0" fontId="11" fillId="0" borderId="11" xfId="0" applyFont="1" applyBorder="1"/>
    <xf numFmtId="9" fontId="11" fillId="2" borderId="14" xfId="0" applyNumberFormat="1" applyFont="1" applyFill="1" applyBorder="1"/>
    <xf numFmtId="0" fontId="11" fillId="2" borderId="14" xfId="0" applyFont="1" applyFill="1" applyBorder="1"/>
    <xf numFmtId="10" fontId="11" fillId="2" borderId="20" xfId="1" applyNumberFormat="1" applyFont="1" applyFill="1" applyBorder="1"/>
    <xf numFmtId="0" fontId="11" fillId="4" borderId="5" xfId="0" applyFont="1" applyFill="1" applyBorder="1"/>
    <xf numFmtId="0" fontId="11" fillId="4" borderId="6" xfId="0" applyFont="1" applyFill="1" applyBorder="1"/>
    <xf numFmtId="0" fontId="11" fillId="4" borderId="7" xfId="0" applyFont="1" applyFill="1" applyBorder="1"/>
    <xf numFmtId="0" fontId="11" fillId="4" borderId="11" xfId="0" applyFont="1" applyFill="1" applyBorder="1"/>
    <xf numFmtId="0" fontId="11" fillId="4" borderId="12" xfId="0" applyFont="1" applyFill="1" applyBorder="1"/>
    <xf numFmtId="9" fontId="11" fillId="0" borderId="0" xfId="0" applyNumberFormat="1" applyFont="1"/>
    <xf numFmtId="0" fontId="11" fillId="4" borderId="28" xfId="0" applyFont="1" applyFill="1" applyBorder="1"/>
    <xf numFmtId="0" fontId="10" fillId="0" borderId="11" xfId="0" applyFont="1" applyBorder="1" applyAlignment="1">
      <alignment horizontal="left"/>
    </xf>
    <xf numFmtId="0" fontId="10" fillId="0" borderId="12" xfId="0" applyFont="1" applyBorder="1" applyAlignment="1">
      <alignment horizontal="left"/>
    </xf>
    <xf numFmtId="0" fontId="15" fillId="0" borderId="11" xfId="0" applyFont="1" applyBorder="1"/>
    <xf numFmtId="0" fontId="3" fillId="0" borderId="0" xfId="0" applyFont="1"/>
    <xf numFmtId="0" fontId="10" fillId="0" borderId="0" xfId="0" applyFont="1"/>
    <xf numFmtId="165" fontId="11" fillId="2" borderId="14" xfId="1" applyNumberFormat="1" applyFont="1" applyFill="1" applyBorder="1" applyAlignment="1">
      <alignment horizontal="left" vertical="center" wrapText="1"/>
    </xf>
    <xf numFmtId="0" fontId="11" fillId="4" borderId="0" xfId="0" applyFont="1" applyFill="1"/>
    <xf numFmtId="0" fontId="11" fillId="4" borderId="0" xfId="0" applyFont="1" applyFill="1" applyAlignment="1">
      <alignment horizontal="right" vertical="center"/>
    </xf>
    <xf numFmtId="0" fontId="11" fillId="4" borderId="12" xfId="0" applyFont="1" applyFill="1" applyBorder="1" applyAlignment="1">
      <alignment horizontal="left" vertical="center"/>
    </xf>
    <xf numFmtId="0" fontId="11" fillId="4" borderId="0" xfId="0" applyFont="1" applyFill="1" applyAlignment="1">
      <alignment horizontal="right"/>
    </xf>
    <xf numFmtId="0" fontId="13" fillId="4" borderId="0" xfId="0" applyFont="1" applyFill="1"/>
    <xf numFmtId="10" fontId="11" fillId="4" borderId="0" xfId="1" applyNumberFormat="1" applyFont="1" applyFill="1" applyBorder="1" applyAlignment="1">
      <alignment horizontal="left" vertical="center" wrapText="1"/>
    </xf>
    <xf numFmtId="0" fontId="5" fillId="4" borderId="24" xfId="0" applyFont="1" applyFill="1" applyBorder="1" applyAlignment="1">
      <alignment horizontal="left" vertical="center"/>
    </xf>
    <xf numFmtId="0" fontId="2" fillId="4" borderId="27" xfId="0" applyFont="1" applyFill="1" applyBorder="1" applyAlignment="1">
      <alignment horizontal="left"/>
    </xf>
    <xf numFmtId="0" fontId="10" fillId="0" borderId="12" xfId="0" applyFont="1" applyBorder="1" applyAlignment="1">
      <alignment horizontal="right"/>
    </xf>
    <xf numFmtId="0" fontId="17" fillId="0" borderId="0" xfId="0" applyFont="1"/>
    <xf numFmtId="165" fontId="11" fillId="2" borderId="14" xfId="1" applyNumberFormat="1" applyFont="1" applyFill="1" applyBorder="1" applyAlignment="1">
      <alignment horizontal="left" vertical="top" wrapText="1"/>
    </xf>
    <xf numFmtId="0" fontId="15" fillId="0" borderId="5" xfId="0" applyFont="1" applyBorder="1"/>
    <xf numFmtId="0" fontId="15" fillId="0" borderId="6" xfId="0" applyFont="1" applyBorder="1"/>
    <xf numFmtId="0" fontId="10" fillId="4" borderId="12" xfId="0" applyFont="1" applyFill="1" applyBorder="1" applyAlignment="1">
      <alignment vertical="top" wrapText="1"/>
    </xf>
    <xf numFmtId="0" fontId="11" fillId="3" borderId="14" xfId="0" applyFont="1" applyFill="1" applyBorder="1" applyAlignment="1" applyProtection="1">
      <alignment horizontal="center" vertical="center"/>
      <protection locked="0"/>
    </xf>
    <xf numFmtId="0" fontId="11" fillId="3" borderId="14" xfId="0" applyFont="1" applyFill="1" applyBorder="1" applyProtection="1">
      <protection locked="0"/>
    </xf>
    <xf numFmtId="0" fontId="15" fillId="4" borderId="5" xfId="0" applyFont="1" applyFill="1" applyBorder="1"/>
    <xf numFmtId="0" fontId="13" fillId="4" borderId="11" xfId="0" applyFont="1" applyFill="1" applyBorder="1"/>
    <xf numFmtId="0" fontId="13" fillId="4" borderId="12" xfId="0" applyFont="1" applyFill="1" applyBorder="1"/>
    <xf numFmtId="0" fontId="11" fillId="4" borderId="27" xfId="0" applyFont="1" applyFill="1" applyBorder="1" applyAlignment="1">
      <alignment horizontal="left" vertical="center"/>
    </xf>
    <xf numFmtId="0" fontId="11" fillId="4" borderId="27" xfId="0" applyFont="1" applyFill="1" applyBorder="1"/>
    <xf numFmtId="0" fontId="11" fillId="4" borderId="37" xfId="0" applyFont="1" applyFill="1" applyBorder="1"/>
    <xf numFmtId="0" fontId="11" fillId="3" borderId="13" xfId="0" applyFont="1" applyFill="1" applyBorder="1" applyProtection="1">
      <protection locked="0"/>
    </xf>
    <xf numFmtId="0" fontId="11" fillId="4" borderId="7" xfId="0" applyFont="1" applyFill="1" applyBorder="1" applyAlignment="1">
      <alignment horizontal="left" vertical="center"/>
    </xf>
    <xf numFmtId="0" fontId="11" fillId="3" borderId="20" xfId="0" applyFont="1" applyFill="1" applyBorder="1" applyProtection="1">
      <protection locked="0"/>
    </xf>
    <xf numFmtId="0" fontId="11" fillId="4" borderId="12" xfId="0" quotePrefix="1" applyFont="1" applyFill="1" applyBorder="1"/>
    <xf numFmtId="0" fontId="15" fillId="0" borderId="0" xfId="0" applyFont="1"/>
    <xf numFmtId="0" fontId="10" fillId="0" borderId="0" xfId="0" applyFont="1" applyAlignment="1">
      <alignment horizontal="left"/>
    </xf>
    <xf numFmtId="0" fontId="10" fillId="0" borderId="0" xfId="0" applyFont="1" applyAlignment="1">
      <alignment wrapText="1"/>
    </xf>
    <xf numFmtId="0" fontId="11" fillId="0" borderId="0" xfId="0" applyFont="1" applyAlignment="1">
      <alignment horizontal="left"/>
    </xf>
    <xf numFmtId="0" fontId="11" fillId="4" borderId="15" xfId="0" applyFont="1" applyFill="1" applyBorder="1" applyAlignment="1">
      <alignment horizontal="left"/>
    </xf>
    <xf numFmtId="0" fontId="11" fillId="4" borderId="26" xfId="0" applyFont="1" applyFill="1" applyBorder="1" applyAlignment="1">
      <alignment horizontal="left"/>
    </xf>
    <xf numFmtId="164" fontId="11" fillId="2" borderId="14" xfId="0" applyNumberFormat="1" applyFont="1" applyFill="1" applyBorder="1" applyProtection="1">
      <protection locked="0"/>
    </xf>
    <xf numFmtId="164" fontId="11" fillId="0" borderId="0" xfId="0" applyNumberFormat="1" applyFont="1"/>
    <xf numFmtId="0" fontId="0" fillId="4" borderId="14" xfId="0" applyFill="1" applyBorder="1" applyAlignment="1">
      <alignment vertical="top" wrapText="1"/>
    </xf>
    <xf numFmtId="0" fontId="10" fillId="0" borderId="11" xfId="0" applyFont="1" applyBorder="1" applyAlignment="1">
      <alignment vertical="center" wrapText="1"/>
    </xf>
    <xf numFmtId="164" fontId="11" fillId="2" borderId="14" xfId="0" applyNumberFormat="1" applyFont="1" applyFill="1" applyBorder="1" applyAlignment="1">
      <alignment horizontal="left"/>
    </xf>
    <xf numFmtId="164" fontId="11" fillId="2" borderId="14" xfId="0" applyNumberFormat="1" applyFont="1" applyFill="1" applyBorder="1" applyAlignment="1">
      <alignment horizontal="left" vertical="center" wrapText="1"/>
    </xf>
    <xf numFmtId="0" fontId="10" fillId="0" borderId="11" xfId="0" applyFont="1" applyBorder="1" applyAlignment="1">
      <alignment horizontal="center" vertical="center" wrapText="1"/>
    </xf>
    <xf numFmtId="0" fontId="17" fillId="4" borderId="6" xfId="0" applyFont="1" applyFill="1" applyBorder="1" applyAlignment="1">
      <alignment horizontal="right"/>
    </xf>
    <xf numFmtId="0" fontId="17" fillId="4" borderId="7" xfId="0" applyFont="1" applyFill="1" applyBorder="1" applyAlignment="1">
      <alignment horizontal="right"/>
    </xf>
    <xf numFmtId="0" fontId="10" fillId="4" borderId="11" xfId="0" applyFont="1" applyFill="1" applyBorder="1" applyAlignment="1">
      <alignment horizontal="left" vertical="top" wrapText="1"/>
    </xf>
    <xf numFmtId="0" fontId="10" fillId="4" borderId="0" xfId="0" applyFont="1" applyFill="1" applyAlignment="1">
      <alignment horizontal="left" vertical="top" wrapText="1"/>
    </xf>
    <xf numFmtId="0" fontId="10" fillId="0" borderId="0" xfId="0" applyFont="1" applyAlignment="1">
      <alignment horizontal="left" vertical="center" wrapText="1"/>
    </xf>
    <xf numFmtId="0" fontId="13" fillId="4" borderId="0" xfId="0" applyFont="1" applyFill="1" applyAlignment="1">
      <alignment horizontal="right"/>
    </xf>
    <xf numFmtId="0" fontId="11" fillId="4" borderId="5" xfId="0" applyFont="1" applyFill="1" applyBorder="1" applyAlignment="1">
      <alignment horizontal="left" vertical="center"/>
    </xf>
    <xf numFmtId="0" fontId="11" fillId="4" borderId="6"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24" xfId="0" applyFont="1" applyFill="1" applyBorder="1" applyAlignment="1">
      <alignment horizontal="left" vertical="center"/>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6" fillId="3" borderId="13"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1" fillId="4" borderId="32" xfId="0" applyFont="1" applyFill="1" applyBorder="1" applyAlignment="1">
      <alignment horizontal="left" vertical="top"/>
    </xf>
    <xf numFmtId="0" fontId="11" fillId="4" borderId="33" xfId="0" applyFont="1" applyFill="1" applyBorder="1" applyAlignment="1">
      <alignment horizontal="left" vertical="top"/>
    </xf>
    <xf numFmtId="0" fontId="11" fillId="4" borderId="19" xfId="0" applyFont="1" applyFill="1" applyBorder="1" applyAlignment="1">
      <alignment horizontal="left" vertical="top"/>
    </xf>
    <xf numFmtId="0" fontId="11" fillId="4" borderId="34" xfId="0" applyFont="1" applyFill="1" applyBorder="1" applyAlignment="1">
      <alignment horizontal="left"/>
    </xf>
    <xf numFmtId="0" fontId="11" fillId="4" borderId="26" xfId="0" applyFont="1" applyFill="1" applyBorder="1" applyAlignment="1">
      <alignment horizontal="left"/>
    </xf>
    <xf numFmtId="0" fontId="11" fillId="4" borderId="16" xfId="0" applyFont="1" applyFill="1" applyBorder="1" applyAlignment="1">
      <alignment horizontal="left"/>
    </xf>
    <xf numFmtId="0" fontId="11" fillId="4" borderId="35" xfId="0" applyFont="1" applyFill="1" applyBorder="1" applyAlignment="1">
      <alignment horizontal="left"/>
    </xf>
    <xf numFmtId="0" fontId="11" fillId="4" borderId="36" xfId="0" applyFont="1" applyFill="1" applyBorder="1" applyAlignment="1">
      <alignment horizontal="left"/>
    </xf>
    <xf numFmtId="0" fontId="11" fillId="4" borderId="23" xfId="0" applyFont="1" applyFill="1" applyBorder="1" applyAlignment="1">
      <alignment horizontal="left"/>
    </xf>
    <xf numFmtId="0" fontId="11" fillId="4" borderId="20" xfId="0" applyFont="1" applyFill="1" applyBorder="1" applyAlignment="1">
      <alignment horizontal="left" vertical="center"/>
    </xf>
    <xf numFmtId="0" fontId="11" fillId="4" borderId="18"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8" xfId="0" applyFont="1" applyFill="1" applyBorder="1" applyAlignment="1">
      <alignment horizontal="left"/>
    </xf>
    <xf numFmtId="0" fontId="11" fillId="4" borderId="33" xfId="0" applyFont="1" applyFill="1" applyBorder="1" applyAlignment="1">
      <alignment horizontal="left"/>
    </xf>
    <xf numFmtId="0" fontId="11" fillId="4" borderId="15" xfId="0" applyFont="1" applyFill="1" applyBorder="1" applyAlignment="1">
      <alignment horizontal="left"/>
    </xf>
    <xf numFmtId="0" fontId="11" fillId="4" borderId="9" xfId="0" applyFont="1" applyFill="1" applyBorder="1" applyAlignment="1">
      <alignment horizontal="left"/>
    </xf>
    <xf numFmtId="0" fontId="11" fillId="4" borderId="31" xfId="0" applyFont="1" applyFill="1" applyBorder="1" applyAlignment="1">
      <alignment horizontal="left"/>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22" xfId="0" applyFont="1" applyFill="1" applyBorder="1" applyAlignment="1">
      <alignment horizontal="left"/>
    </xf>
  </cellXfs>
  <cellStyles count="3">
    <cellStyle name="Hyperlänk" xfId="2" builtinId="8"/>
    <cellStyle name="Normal" xfId="0" builtinId="0" customBuiltin="1"/>
    <cellStyle name="Procent" xfId="1" builtinId="5"/>
  </cellStyles>
  <dxfs count="5">
    <dxf>
      <fill>
        <patternFill>
          <bgColor rgb="FFFFFF00"/>
        </patternFill>
      </fill>
    </dxf>
    <dxf>
      <fill>
        <patternFill>
          <bgColor rgb="FFB6E0EC"/>
        </patternFill>
      </fill>
      <border>
        <left style="thin">
          <color auto="1"/>
        </left>
        <right/>
        <top/>
        <bottom/>
      </border>
    </dxf>
    <dxf>
      <font>
        <strike val="0"/>
        <color auto="1"/>
      </font>
      <numFmt numFmtId="166" formatCode=";;;"/>
      <fill>
        <patternFill patternType="darkGray">
          <bgColor rgb="FFBBB5A8"/>
        </patternFill>
      </fill>
      <border>
        <left style="thin">
          <color auto="1"/>
        </left>
        <right style="thin">
          <color auto="1"/>
        </right>
        <top style="thin">
          <color auto="1"/>
        </top>
        <bottom style="thin">
          <color auto="1"/>
        </bottom>
      </border>
    </dxf>
    <dxf>
      <numFmt numFmtId="166" formatCode=";;;"/>
      <fill>
        <patternFill patternType="darkGray">
          <bgColor rgb="FFBBB5A8"/>
        </patternFill>
      </fill>
    </dxf>
    <dxf>
      <fill>
        <patternFill>
          <bgColor rgb="FFFEDCA2"/>
        </patternFill>
      </fill>
    </dxf>
  </dxfs>
  <tableStyles count="0" defaultTableStyle="TableStyleMedium2" defaultPivotStyle="PivotStyleLight16"/>
  <colors>
    <mruColors>
      <color rgb="FFBBB5A8"/>
      <color rgb="FFEDE7D9"/>
      <color rgb="FF969696"/>
      <color rgb="FFB6E0EC"/>
      <color rgb="FFFEDCA2"/>
      <color rgb="FFF6AA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55032</xdr:colOff>
      <xdr:row>1</xdr:row>
      <xdr:rowOff>49742</xdr:rowOff>
    </xdr:from>
    <xdr:to>
      <xdr:col>2</xdr:col>
      <xdr:colOff>2274794</xdr:colOff>
      <xdr:row>2</xdr:row>
      <xdr:rowOff>6550</xdr:rowOff>
    </xdr:to>
    <xdr:pic>
      <xdr:nvPicPr>
        <xdr:cNvPr id="2" name="Picture 1">
          <a:extLst>
            <a:ext uri="{FF2B5EF4-FFF2-40B4-BE49-F238E27FC236}">
              <a16:creationId xmlns:a16="http://schemas.microsoft.com/office/drawing/2014/main" id="{2FEEB013-588F-43C5-9A18-3C3B34D89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414" y="554007"/>
          <a:ext cx="3945468" cy="842073"/>
        </a:xfrm>
        <a:prstGeom prst="rect">
          <a:avLst/>
        </a:prstGeom>
      </xdr:spPr>
    </xdr:pic>
    <xdr:clientData/>
  </xdr:twoCellAnchor>
</xdr:wsDr>
</file>

<file path=xl/theme/theme1.xml><?xml version="1.0" encoding="utf-8"?>
<a:theme xmlns:a="http://schemas.openxmlformats.org/drawingml/2006/main" name="Energimyndigheten">
  <a:themeElements>
    <a:clrScheme name="Energimyndigheten Blå">
      <a:dk1>
        <a:srgbClr val="000000"/>
      </a:dk1>
      <a:lt1>
        <a:srgbClr val="FFFFFF"/>
      </a:lt1>
      <a:dk2>
        <a:srgbClr val="000000"/>
      </a:dk2>
      <a:lt2>
        <a:srgbClr val="969696"/>
      </a:lt2>
      <a:accent1>
        <a:srgbClr val="003896"/>
      </a:accent1>
      <a:accent2>
        <a:srgbClr val="5D6DA2"/>
      </a:accent2>
      <a:accent3>
        <a:srgbClr val="8691B9"/>
      </a:accent3>
      <a:accent4>
        <a:srgbClr val="AEB6D1"/>
      </a:accent4>
      <a:accent5>
        <a:srgbClr val="B8DAEA"/>
      </a:accent5>
      <a:accent6>
        <a:srgbClr val="D2E5EE"/>
      </a:accent6>
      <a:hlink>
        <a:srgbClr val="8691B9"/>
      </a:hlink>
      <a:folHlink>
        <a:srgbClr val="AEB6D1"/>
      </a:folHlink>
    </a:clrScheme>
    <a:fontScheme name="Energimyndigheten">
      <a:majorFont>
        <a:latin typeface="Arial"/>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bk@energimyndighet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16"/>
  <sheetViews>
    <sheetView showGridLines="0" zoomScaleNormal="100" workbookViewId="0">
      <selection activeCell="C3" sqref="C3"/>
    </sheetView>
  </sheetViews>
  <sheetFormatPr defaultRowHeight="12.75"/>
  <cols>
    <col min="1" max="1" width="80" customWidth="1"/>
    <col min="2" max="2" width="6.42578125" customWidth="1"/>
  </cols>
  <sheetData>
    <row r="2" spans="1:1" ht="15.75">
      <c r="A2" s="6" t="s">
        <v>0</v>
      </c>
    </row>
    <row r="3" spans="1:1" ht="168" customHeight="1">
      <c r="A3" s="77" t="s">
        <v>1</v>
      </c>
    </row>
    <row r="5" spans="1:1" ht="15.75">
      <c r="A5" s="6" t="s">
        <v>2</v>
      </c>
    </row>
    <row r="6" spans="1:1">
      <c r="A6" s="7" t="s">
        <v>3</v>
      </c>
    </row>
    <row r="7" spans="1:1">
      <c r="A7" s="10" t="s">
        <v>4</v>
      </c>
    </row>
    <row r="9" spans="1:1" ht="15.75">
      <c r="A9" s="6" t="s">
        <v>5</v>
      </c>
    </row>
    <row r="10" spans="1:1">
      <c r="A10" s="8" t="s">
        <v>6</v>
      </c>
    </row>
    <row r="11" spans="1:1">
      <c r="A11" s="9" t="s">
        <v>7</v>
      </c>
    </row>
    <row r="12" spans="1:1">
      <c r="A12" s="10" t="s">
        <v>8</v>
      </c>
    </row>
    <row r="14" spans="1:1" ht="15.75">
      <c r="A14" s="6" t="s">
        <v>9</v>
      </c>
    </row>
    <row r="15" spans="1:1">
      <c r="A15" s="7" t="s">
        <v>10</v>
      </c>
    </row>
    <row r="16" spans="1:1">
      <c r="A16" s="11" t="s">
        <v>11</v>
      </c>
    </row>
  </sheetData>
  <sheetProtection algorithmName="SHA-512" hashValue="wBrlNOTRQ1sQNLJ1wRvc9M5INSJXkCQs4OqvI6bxwgZpwMpAcBqJ1D+RjRSjA9FMENS+VieuBxmhlICOfn8gpA==" saltValue="e6yurjmdLQ1NqTOzrRCcGg==" spinCount="100000" sheet="1" objects="1" scenarios="1"/>
  <hyperlinks>
    <hyperlink ref="A16" r:id="rId1" xr:uid="{4EC79D52-96AE-4A5C-8C44-DE1A60DA540E}"/>
  </hyperlinks>
  <pageMargins left="0.78740157480314965" right="0.78740157480314965" top="1.1023622047244095" bottom="0.62992125984251968" header="0.31496062992125984" footer="0.31496062992125984"/>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32DE-0FCD-4B57-8992-53E6A11FCD4B}">
  <sheetPr codeName="Sheet2"/>
  <dimension ref="B1:K77"/>
  <sheetViews>
    <sheetView showGridLines="0" tabSelected="1" zoomScale="115" zoomScaleNormal="115" workbookViewId="0">
      <selection activeCell="C11" sqref="C11:D11"/>
    </sheetView>
  </sheetViews>
  <sheetFormatPr defaultRowHeight="12.75"/>
  <cols>
    <col min="1" max="1" width="10.7109375" style="14" customWidth="1"/>
    <col min="2" max="2" width="25.85546875" style="14" customWidth="1"/>
    <col min="3" max="3" width="46.140625" style="14" customWidth="1"/>
    <col min="4" max="5" width="13.7109375" style="14" customWidth="1"/>
    <col min="6" max="6" width="12.5703125" style="14" bestFit="1" customWidth="1"/>
    <col min="7" max="7" width="81.7109375" style="14" bestFit="1" customWidth="1"/>
    <col min="8" max="8" width="3.7109375" style="14" customWidth="1"/>
    <col min="9" max="9" width="3.42578125" style="14" customWidth="1"/>
    <col min="10" max="10" width="21.5703125" style="14" bestFit="1" customWidth="1"/>
    <col min="11" max="11" width="10.28515625" style="14" customWidth="1"/>
    <col min="12" max="16384" width="9.140625" style="14"/>
  </cols>
  <sheetData>
    <row r="1" spans="2:7" ht="35.1" customHeight="1"/>
    <row r="2" spans="2:7" ht="69.75" customHeight="1">
      <c r="G2" s="76"/>
    </row>
    <row r="3" spans="2:7" ht="35.1" customHeight="1"/>
    <row r="4" spans="2:7" ht="18.75" thickBot="1">
      <c r="B4" s="40" t="s">
        <v>12</v>
      </c>
      <c r="G4" s="52"/>
    </row>
    <row r="5" spans="2:7" ht="16.5" thickBot="1">
      <c r="B5" s="54" t="s">
        <v>13</v>
      </c>
      <c r="C5" s="55"/>
      <c r="D5" s="55"/>
      <c r="E5" s="2"/>
      <c r="F5" s="3"/>
      <c r="G5" s="1"/>
    </row>
    <row r="6" spans="2:7" ht="19.5" thickBot="1">
      <c r="B6" s="15" t="s">
        <v>14</v>
      </c>
      <c r="C6" s="116" t="s">
        <v>15</v>
      </c>
      <c r="D6" s="117"/>
      <c r="E6" s="16"/>
      <c r="F6" s="64" t="s">
        <v>16</v>
      </c>
      <c r="G6" s="41"/>
    </row>
    <row r="7" spans="2:7" ht="15">
      <c r="B7" s="4"/>
      <c r="C7" s="1"/>
      <c r="D7" s="1"/>
      <c r="E7" s="1"/>
      <c r="F7" s="5"/>
      <c r="G7" s="1"/>
    </row>
    <row r="8" spans="2:7" ht="16.5" thickBot="1">
      <c r="B8" s="39" t="s">
        <v>17</v>
      </c>
      <c r="C8" s="69"/>
      <c r="D8" s="69"/>
      <c r="F8" s="17"/>
      <c r="G8" s="41"/>
    </row>
    <row r="9" spans="2:7">
      <c r="B9" s="118" t="s">
        <v>18</v>
      </c>
      <c r="C9" s="120" t="s">
        <v>19</v>
      </c>
      <c r="D9" s="107"/>
      <c r="E9" s="18"/>
      <c r="F9" s="32" t="s">
        <v>20</v>
      </c>
      <c r="G9" s="81" t="str">
        <f>IF(E9+E11&gt;E13,"Produktionen överstiger tillförd mängd. Kontrollera cellerna E9, E11 och E13, notera att ev. RGK anges i cell E10.","")</f>
        <v/>
      </c>
    </row>
    <row r="10" spans="2:7">
      <c r="B10" s="119"/>
      <c r="C10" s="115" t="s">
        <v>21</v>
      </c>
      <c r="D10" s="104"/>
      <c r="E10" s="19"/>
      <c r="F10" s="34" t="s">
        <v>20</v>
      </c>
      <c r="G10" s="81"/>
    </row>
    <row r="11" spans="2:7">
      <c r="B11" s="20" t="s">
        <v>22</v>
      </c>
      <c r="C11" s="115" t="s">
        <v>23</v>
      </c>
      <c r="D11" s="104"/>
      <c r="E11" s="19"/>
      <c r="F11" s="34" t="s">
        <v>20</v>
      </c>
      <c r="G11" s="81"/>
    </row>
    <row r="12" spans="2:7">
      <c r="B12" s="20" t="s">
        <v>24</v>
      </c>
      <c r="C12" s="73" t="s">
        <v>25</v>
      </c>
      <c r="D12" s="74"/>
      <c r="E12" s="75">
        <f>SUM(E9:E11)</f>
        <v>0</v>
      </c>
      <c r="F12" s="34"/>
      <c r="G12" s="81"/>
    </row>
    <row r="13" spans="2:7">
      <c r="B13" s="20" t="s">
        <v>26</v>
      </c>
      <c r="C13" s="115" t="s">
        <v>27</v>
      </c>
      <c r="D13" s="104"/>
      <c r="E13" s="19"/>
      <c r="F13" s="34" t="s">
        <v>20</v>
      </c>
      <c r="G13" s="81"/>
    </row>
    <row r="14" spans="2:7">
      <c r="B14" s="20" t="s">
        <v>28</v>
      </c>
      <c r="C14" s="115" t="s">
        <v>29</v>
      </c>
      <c r="D14" s="104"/>
      <c r="E14" s="19"/>
      <c r="F14" s="34" t="s">
        <v>20</v>
      </c>
      <c r="G14" s="78" t="str">
        <f>IF(E14&gt;E13,"Partiet är större än totala mängden, kontrollera ingående data.","")</f>
        <v/>
      </c>
    </row>
    <row r="15" spans="2:7">
      <c r="B15" s="20" t="s">
        <v>30</v>
      </c>
      <c r="C15" s="115" t="s">
        <v>31</v>
      </c>
      <c r="D15" s="104"/>
      <c r="E15" s="21"/>
      <c r="F15" s="34" t="s">
        <v>32</v>
      </c>
      <c r="G15" s="78"/>
    </row>
    <row r="16" spans="2:7" ht="13.5" thickBot="1">
      <c r="B16" s="13" t="s">
        <v>33</v>
      </c>
      <c r="C16" s="113" t="s">
        <v>34</v>
      </c>
      <c r="D16" s="114"/>
      <c r="E16" s="22">
        <f>E14*E15</f>
        <v>0</v>
      </c>
      <c r="F16" s="63" t="s">
        <v>20</v>
      </c>
      <c r="G16" s="78"/>
    </row>
    <row r="17" spans="2:11" ht="15" customHeight="1">
      <c r="B17" s="37"/>
      <c r="C17" s="70"/>
      <c r="D17" s="70"/>
      <c r="E17" s="70"/>
      <c r="F17" s="38"/>
    </row>
    <row r="18" spans="2:11" ht="16.5" thickBot="1">
      <c r="B18" s="39" t="s">
        <v>35</v>
      </c>
      <c r="C18" s="69"/>
      <c r="D18" s="69"/>
      <c r="F18" s="17"/>
      <c r="K18" s="23"/>
    </row>
    <row r="19" spans="2:11" ht="15.75">
      <c r="B19" s="12" t="s">
        <v>36</v>
      </c>
      <c r="C19" s="120" t="s">
        <v>37</v>
      </c>
      <c r="D19" s="107"/>
      <c r="E19" s="24" t="e">
        <f>(E9+E10)/E13</f>
        <v>#DIV/0!</v>
      </c>
      <c r="F19" s="32"/>
      <c r="K19" s="23"/>
    </row>
    <row r="20" spans="2:11" ht="16.5" thickBot="1">
      <c r="B20" s="13" t="s">
        <v>38</v>
      </c>
      <c r="C20" s="113" t="s">
        <v>39</v>
      </c>
      <c r="D20" s="114"/>
      <c r="E20" s="25" t="e">
        <f>E11/E13</f>
        <v>#DIV/0!</v>
      </c>
      <c r="F20" s="63"/>
      <c r="K20" s="23"/>
    </row>
    <row r="21" spans="2:11">
      <c r="B21" s="26"/>
      <c r="F21" s="17"/>
      <c r="K21" s="23"/>
    </row>
    <row r="22" spans="2:11" ht="16.5" thickBot="1">
      <c r="B22" s="39" t="s">
        <v>40</v>
      </c>
      <c r="F22" s="51" t="s">
        <v>41</v>
      </c>
      <c r="K22" s="23"/>
    </row>
    <row r="23" spans="2:11">
      <c r="B23" s="106" t="s">
        <v>42</v>
      </c>
      <c r="C23" s="107"/>
      <c r="D23" s="108"/>
      <c r="E23" s="94" t="s">
        <v>43</v>
      </c>
      <c r="F23" s="95"/>
    </row>
    <row r="24" spans="2:11">
      <c r="B24" s="103" t="s">
        <v>44</v>
      </c>
      <c r="C24" s="104"/>
      <c r="D24" s="105"/>
      <c r="E24" s="96"/>
      <c r="F24" s="97"/>
    </row>
    <row r="25" spans="2:11" ht="12.75" customHeight="1" thickBot="1">
      <c r="B25" s="100" t="s">
        <v>45</v>
      </c>
      <c r="C25" s="101"/>
      <c r="D25" s="102"/>
      <c r="E25" s="98"/>
      <c r="F25" s="99"/>
    </row>
    <row r="26" spans="2:11">
      <c r="B26" s="26"/>
      <c r="F26" s="17"/>
    </row>
    <row r="27" spans="2:11" ht="16.5" thickBot="1">
      <c r="B27" s="39" t="s">
        <v>46</v>
      </c>
      <c r="C27" s="71"/>
      <c r="D27" s="71"/>
      <c r="E27" s="71"/>
      <c r="F27" s="51" t="s">
        <v>47</v>
      </c>
    </row>
    <row r="28" spans="2:11">
      <c r="B28" s="88" t="s">
        <v>48</v>
      </c>
      <c r="C28" s="89"/>
      <c r="D28" s="89"/>
      <c r="E28" s="65" t="s">
        <v>49</v>
      </c>
      <c r="F28" s="66" t="str">
        <f>IF(E28="Ej tillämpligt","","g CO2eq/MJ")</f>
        <v/>
      </c>
      <c r="G28" s="86" t="str">
        <f>IF(E23="Värme",IF(E28="","Välj fossil motsvarighet för värme",""),IF(E23="El",IF(E29="","Välj fossil motsvarighet för El",""),IF(E23="Kraftvärme",IF(E28="","Välj fossil motsvarighet för värme",IF(E29="","Välj fossil motsvarighet för El","")))))</f>
        <v/>
      </c>
    </row>
    <row r="29" spans="2:11" ht="13.5" thickBot="1">
      <c r="B29" s="90" t="s">
        <v>50</v>
      </c>
      <c r="C29" s="91"/>
      <c r="D29" s="91"/>
      <c r="E29" s="67" t="s">
        <v>49</v>
      </c>
      <c r="F29" s="62" t="str">
        <f>IF(E29="Ej tillämpligt","","g CO2eq/MJ")</f>
        <v/>
      </c>
      <c r="G29" s="86"/>
    </row>
    <row r="30" spans="2:11">
      <c r="B30" s="26"/>
      <c r="C30" s="72"/>
      <c r="F30" s="51"/>
    </row>
    <row r="31" spans="2:11" ht="16.5" thickBot="1">
      <c r="B31" s="39" t="s">
        <v>51</v>
      </c>
      <c r="F31" s="17"/>
    </row>
    <row r="32" spans="2:11" ht="15.75">
      <c r="B32" s="59"/>
      <c r="C32" s="31"/>
      <c r="D32" s="31"/>
      <c r="E32" s="31"/>
      <c r="F32" s="32"/>
    </row>
    <row r="33" spans="2:7" ht="14.25">
      <c r="B33" s="60" t="s">
        <v>52</v>
      </c>
      <c r="C33" s="87"/>
      <c r="D33" s="87"/>
      <c r="E33" s="47"/>
      <c r="F33" s="61"/>
    </row>
    <row r="34" spans="2:7" ht="15.75">
      <c r="B34" s="20" t="s">
        <v>53</v>
      </c>
      <c r="C34" s="92" t="s">
        <v>54</v>
      </c>
      <c r="D34" s="93"/>
      <c r="E34" s="27">
        <v>1</v>
      </c>
      <c r="F34" s="34"/>
    </row>
    <row r="35" spans="2:7" ht="12.75" customHeight="1">
      <c r="B35" s="60"/>
      <c r="C35" s="47"/>
      <c r="D35" s="47"/>
      <c r="E35" s="47"/>
      <c r="F35" s="61"/>
    </row>
    <row r="36" spans="2:7" ht="15.75" customHeight="1">
      <c r="B36" s="60" t="s">
        <v>55</v>
      </c>
      <c r="C36" s="47"/>
      <c r="D36" s="47"/>
      <c r="E36" s="47"/>
      <c r="F36" s="61"/>
    </row>
    <row r="37" spans="2:7" ht="27.75" customHeight="1">
      <c r="B37" s="20"/>
      <c r="C37" s="92" t="s">
        <v>56</v>
      </c>
      <c r="D37" s="93"/>
      <c r="E37" s="57" t="s">
        <v>57</v>
      </c>
      <c r="F37" s="68" t="s">
        <v>32</v>
      </c>
    </row>
    <row r="38" spans="2:7" ht="15.75">
      <c r="B38" s="20" t="s">
        <v>58</v>
      </c>
      <c r="C38" s="111" t="s">
        <v>59</v>
      </c>
      <c r="D38" s="112"/>
      <c r="E38" s="58">
        <v>170</v>
      </c>
      <c r="F38" s="34" t="str">
        <f>IF(E37="Nej","C°","")</f>
        <v/>
      </c>
    </row>
    <row r="39" spans="2:7" ht="16.5" customHeight="1">
      <c r="B39" s="20" t="s">
        <v>58</v>
      </c>
      <c r="C39" s="111" t="s">
        <v>60</v>
      </c>
      <c r="D39" s="112"/>
      <c r="E39" s="28" t="str">
        <f>IF(E37="Nej",E38+273.15,"")</f>
        <v/>
      </c>
      <c r="F39" s="34" t="str">
        <f>IF(E37="Nej","K","")</f>
        <v/>
      </c>
    </row>
    <row r="40" spans="2:7" ht="15.75">
      <c r="B40" s="20" t="s">
        <v>61</v>
      </c>
      <c r="C40" s="92" t="s">
        <v>62</v>
      </c>
      <c r="D40" s="93"/>
      <c r="E40" s="28" t="str">
        <f>IF(E37="Nej",273.15,"")</f>
        <v/>
      </c>
      <c r="F40" s="34" t="str">
        <f>IF(E37="Nej","K","")</f>
        <v/>
      </c>
    </row>
    <row r="41" spans="2:7" ht="16.5" thickBot="1">
      <c r="B41" s="13" t="s">
        <v>63</v>
      </c>
      <c r="C41" s="109" t="s">
        <v>64</v>
      </c>
      <c r="D41" s="110"/>
      <c r="E41" s="29">
        <f>IF(E37="Ja",0.3546,(E39-E40)/E39)</f>
        <v>0.35460000000000003</v>
      </c>
      <c r="F41" s="63"/>
    </row>
    <row r="42" spans="2:7">
      <c r="B42" s="26"/>
      <c r="F42" s="17"/>
    </row>
    <row r="43" spans="2:7" ht="16.5" thickBot="1">
      <c r="B43" s="39" t="s">
        <v>65</v>
      </c>
      <c r="F43" s="17"/>
    </row>
    <row r="44" spans="2:7">
      <c r="B44" s="30"/>
      <c r="C44" s="82"/>
      <c r="D44" s="82"/>
      <c r="E44" s="82"/>
      <c r="F44" s="83"/>
      <c r="G44" s="14" t="str">
        <f>IF(E23="Kraftvärme","Partiet används för kraftvärme och delas upp i  två partier.",IF(E23="El",IF(D46=1,"","Elproduktion är angivet men värmeproduktion har angivits från pannan, se över ingående data."),IF(E23="Värme",IF(D46=1,"","Värmeproduktion är angivet men elproduktion har angivits från pannan, se över ingående data."))))</f>
        <v>Värmeproduktion är angivet men elproduktion har angivits från pannan, se över ingående data.</v>
      </c>
    </row>
    <row r="45" spans="2:7">
      <c r="B45" s="33"/>
      <c r="C45" s="43"/>
      <c r="D45" s="47" t="str">
        <f>IF(E23="Kraftvärme","Parti h","Parti")</f>
        <v>Parti</v>
      </c>
      <c r="E45" s="47" t="str">
        <f>IF(E23="Kraftvärme","Parti el","")</f>
        <v/>
      </c>
      <c r="F45" s="34"/>
    </row>
    <row r="46" spans="2:7">
      <c r="B46" s="33"/>
      <c r="C46" s="46" t="s">
        <v>66</v>
      </c>
      <c r="D46" s="53" t="str">
        <f>IFERROR(IF(IF(E23="El",$E$11/(E12),(($E$9+$E$10)/(E12)))=0,"",IF(E23="El",$E$11/(E12),(($E$9+$E$10)/(E12)))),"")</f>
        <v/>
      </c>
      <c r="E46" s="53" t="str">
        <f>IFERROR(IF(E23="Kraftvärme",$E$11/($E$11+$E$10+$E$9),""),"")</f>
        <v/>
      </c>
      <c r="F46" s="34"/>
      <c r="G46" s="41"/>
    </row>
    <row r="47" spans="2:7">
      <c r="B47" s="33"/>
      <c r="C47" s="44" t="s">
        <v>67</v>
      </c>
      <c r="D47" s="80" t="str">
        <f>IFERROR($D$46*$E$16,"")</f>
        <v/>
      </c>
      <c r="E47" s="80" t="str">
        <f>IFERROR(IF(E23="Kraftvärme",E46*$E$16,"MWh"),"")</f>
        <v>MWh</v>
      </c>
      <c r="F47" s="45" t="str">
        <f>IF(E23="Kraftvärme","MWh","")</f>
        <v/>
      </c>
      <c r="G47" s="41"/>
    </row>
    <row r="48" spans="2:7" ht="15" customHeight="1">
      <c r="B48" s="33"/>
      <c r="C48" s="46" t="s">
        <v>68</v>
      </c>
      <c r="D48" s="79" t="str">
        <f>IFERROR(IF(E23="Värme",$E$6/E19,IF(E23="El",$E$6/E20,IF(E23="Kraftvärme",((E6/E19)*((E41*E19)/(E34*E20+E41*E19))),""))),"")</f>
        <v/>
      </c>
      <c r="E48" s="79" t="str">
        <f>IFERROR(IF(E23="Kraftvärme",((E6/E20)*((E34*E20)/(E34*E20+E41*E19))),"g CO2eq/MJ"),"")</f>
        <v>g CO2eq/MJ</v>
      </c>
      <c r="F48" s="45" t="str">
        <f>IF(E23="Kraftvärme","g CO2eq/MJ","")</f>
        <v/>
      </c>
      <c r="G48" s="41"/>
    </row>
    <row r="49" spans="2:6">
      <c r="B49" s="33"/>
      <c r="C49" s="46" t="s">
        <v>69</v>
      </c>
      <c r="D49" s="42" t="str">
        <f>IFERROR(IF(E23="El",1-D48/E29,1-D48/E28),"")</f>
        <v/>
      </c>
      <c r="E49" s="42" t="str">
        <f>IFERROR(IF(E23="Kraftvärme",1-E48/E29,""),"")</f>
        <v/>
      </c>
      <c r="F49" s="34"/>
    </row>
    <row r="50" spans="2:6">
      <c r="B50" s="33"/>
      <c r="C50" s="46"/>
      <c r="D50" s="48"/>
      <c r="E50" s="48"/>
      <c r="F50" s="34"/>
    </row>
    <row r="51" spans="2:6" ht="17.25" customHeight="1">
      <c r="B51" s="84" t="str">
        <f>IFERROR(IF($E$23="Värme","Växthusgutsläppet från den slutliga energiprodukten (ECh) är "&amp;ROUND($D$48,1)&amp;" g CO2eq/MJ vilket motsvarar "&amp;ROUND($D$49,3)*100&amp;"% utsläppsminskning, partiets storlek är "&amp;ROUND($D$47,1)&amp;" MWh.",IF($E$23="El","Växthusgutsläppet från den slutliga energiprodukten (ECel) är "&amp;ROUND($D$48,1)&amp;" g CO2eq/MJ vilket motsvarar "&amp;ROUND($D$49,3)*100&amp;"% utsläppsminskning, partiets storlek är "&amp;ROUND($D$47,1)&amp;" MWh.",IF($E$23="Kraftvärme","Partiet har genererat två olika utsläpp ECh och ECel. Växthusgutsläppet från den slutliga energiprodukten från parti h (ECh) är "&amp;ROUND($D$48,1)&amp;" g CO2eq/MJ vilket motsvarar "&amp;ROUND($D$49,3)*100&amp;"% utsläppsminskning, partiet h:s storlek är "&amp;ROUND($D$47,1)&amp;" MWh. Växthusgutsläppet från den slutliga energiprodukten för parti el (ECel) är "&amp;ROUND($E$48,1)&amp;" g CO2eq/MJ vilket motsvarar "&amp;ROUND($E$49,3)*100&amp;"% utsläppsminskning, partiets el:s storlek är "&amp;ROUND($E$47,1)&amp;" MWh.",""))),"")</f>
        <v/>
      </c>
      <c r="C51" s="85"/>
      <c r="D51" s="85"/>
      <c r="E51" s="85"/>
      <c r="F51" s="56"/>
    </row>
    <row r="52" spans="2:6">
      <c r="B52" s="84"/>
      <c r="C52" s="85"/>
      <c r="D52" s="85"/>
      <c r="E52" s="85"/>
      <c r="F52" s="56"/>
    </row>
    <row r="53" spans="2:6">
      <c r="B53" s="84"/>
      <c r="C53" s="85"/>
      <c r="D53" s="85"/>
      <c r="E53" s="85"/>
      <c r="F53" s="56"/>
    </row>
    <row r="54" spans="2:6">
      <c r="B54" s="84"/>
      <c r="C54" s="85"/>
      <c r="D54" s="85"/>
      <c r="E54" s="85"/>
      <c r="F54" s="56"/>
    </row>
    <row r="55" spans="2:6" ht="15.75" thickBot="1">
      <c r="B55" s="36"/>
      <c r="C55" s="49"/>
      <c r="D55" s="49"/>
      <c r="E55" s="49"/>
      <c r="F55" s="50"/>
    </row>
    <row r="60" spans="2:6" ht="15" customHeight="1"/>
    <row r="61" spans="2:6" ht="15" customHeight="1"/>
    <row r="63" spans="2:6" ht="15" customHeight="1"/>
    <row r="64" spans="2:6" ht="15" customHeight="1"/>
    <row r="65" spans="3:3" ht="15" customHeight="1"/>
    <row r="67" spans="3:3" ht="12.75" customHeight="1"/>
    <row r="68" spans="3:3" ht="15" customHeight="1"/>
    <row r="72" spans="3:3" ht="12.75" customHeight="1"/>
    <row r="73" spans="3:3">
      <c r="C73" s="35"/>
    </row>
    <row r="74" spans="3:3" ht="16.5" customHeight="1"/>
    <row r="77" spans="3:3" ht="20.25" customHeight="1"/>
  </sheetData>
  <sheetProtection algorithmName="SHA-512" hashValue="hHY8/+crbO0vPYNVa46OsSobVTCMdYBUaqiojSDcSJC8ymuFSTf4kn8vck97GHXQPgjCqGDMuLumwmOII5OVkA==" saltValue="ncEYgXBK0asz48rnveQE5g==" spinCount="100000" sheet="1" objects="1" scenarios="1"/>
  <mergeCells count="28">
    <mergeCell ref="C6:D6"/>
    <mergeCell ref="B9:B10"/>
    <mergeCell ref="C9:D9"/>
    <mergeCell ref="C10:D10"/>
    <mergeCell ref="C19:D19"/>
    <mergeCell ref="C38:D38"/>
    <mergeCell ref="C20:D20"/>
    <mergeCell ref="C11:D11"/>
    <mergeCell ref="C13:D13"/>
    <mergeCell ref="C14:D14"/>
    <mergeCell ref="C15:D15"/>
    <mergeCell ref="C16:D16"/>
    <mergeCell ref="G9:G13"/>
    <mergeCell ref="C44:F44"/>
    <mergeCell ref="B51:E54"/>
    <mergeCell ref="G28:G29"/>
    <mergeCell ref="C33:D33"/>
    <mergeCell ref="B28:D28"/>
    <mergeCell ref="B29:D29"/>
    <mergeCell ref="C40:D40"/>
    <mergeCell ref="E23:F25"/>
    <mergeCell ref="B25:D25"/>
    <mergeCell ref="B24:D24"/>
    <mergeCell ref="B23:D23"/>
    <mergeCell ref="C41:D41"/>
    <mergeCell ref="C34:D34"/>
    <mergeCell ref="C37:D37"/>
    <mergeCell ref="C39:D39"/>
  </mergeCells>
  <conditionalFormatting sqref="E38">
    <cfRule type="expression" dxfId="4" priority="22">
      <formula>$E$37="Nej"</formula>
    </cfRule>
  </conditionalFormatting>
  <conditionalFormatting sqref="B38:F40">
    <cfRule type="expression" dxfId="3" priority="9">
      <formula>$E$37&lt;&gt;"Nej"</formula>
    </cfRule>
  </conditionalFormatting>
  <conditionalFormatting sqref="B31:F42">
    <cfRule type="expression" dxfId="2" priority="12">
      <formula>$E$23&lt;&gt;"Kraftvärme"</formula>
    </cfRule>
  </conditionalFormatting>
  <conditionalFormatting sqref="E46:E49">
    <cfRule type="expression" dxfId="1" priority="29">
      <formula>$E$23&lt;&gt;"Kraftvärme"</formula>
    </cfRule>
  </conditionalFormatting>
  <conditionalFormatting sqref="G9">
    <cfRule type="expression" dxfId="0" priority="1">
      <formula>$E$9+$E$11&gt;$E$13</formula>
    </cfRule>
  </conditionalFormatting>
  <dataValidations count="9">
    <dataValidation allowBlank="1" showInputMessage="1" showErrorMessage="1" prompt="Ange noll om ni ej har en RGK installerad." sqref="E10" xr:uid="{025DEBD5-B410-4AE8-AC01-740424B30614}"/>
    <dataValidation type="list" allowBlank="1" showInputMessage="1" showErrorMessage="1" prompt="80 för produktion av värme och kyla, 124 om en fysisk ersättning av kol som bränsle kan påvisas." sqref="E28" xr:uid="{5B602369-0655-4B09-88E9-B816BF451DC2}">
      <formula1>"80,124,Ej tillämpligt"</formula1>
    </dataValidation>
    <dataValidation type="list" allowBlank="1" showInputMessage="1" showErrorMessage="1" sqref="E29" xr:uid="{6BE69814-E88D-4C0D-9D96-2408E97BB124}">
      <formula1>"183,Ej tillämpligt"</formula1>
    </dataValidation>
    <dataValidation type="list" allowBlank="1" showErrorMessage="1" promptTitle="Nu får du utsläpp" prompt="Som är lägre än du trodde" sqref="E37" xr:uid="{55401EDD-0903-4069-AFC2-E5963A444E36}">
      <formula1>"Ja,Nej"</formula1>
    </dataValidation>
    <dataValidation allowBlank="1" showInputMessage="1" showErrorMessage="1" prompt="Värmeverkningsgraden inkluderar RGK." sqref="E19" xr:uid="{F3B144C4-CF02-49BA-B1A0-FE3AA653DC61}"/>
    <dataValidation allowBlank="1" showInputMessage="1" showErrorMessage="1" prompt="Tillfört bränsle = Summan av fasta, flytande och gasformiga bränsen (fossilt och bio)" sqref="E13" xr:uid="{2CA63DBC-D33F-412B-B201-35A592D463FF}"/>
    <dataValidation type="list" allowBlank="1" showInputMessage="1" showErrorMessage="1" sqref="E23:F25" xr:uid="{76542235-475B-432C-B5DC-961C489DF1E0}">
      <formula1>"Värme,El,Kraftvärme"</formula1>
    </dataValidation>
    <dataValidation allowBlank="1" showInputMessage="1" showErrorMessage="1" prompt="Anges om partiet inte består av 100% biomassa (t.ex. avfall)." sqref="E15" xr:uid="{193AB153-CCE9-491B-9238-E6B733E21E5F}"/>
    <dataValidation type="custom" allowBlank="1" showInputMessage="1" showErrorMessage="1" error="Varning_x000a_" sqref="E12" xr:uid="{1066BEF1-3811-4B44-9AE9-8135E2C5D1B1}">
      <formula1>E9+E11&gt;E13</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F643F15479DD42A38CF17BAD109848" ma:contentTypeVersion="20" ma:contentTypeDescription="Skapa ett nytt dokument." ma:contentTypeScope="" ma:versionID="70d245460a7c806de3a843f5ba6dd6d1">
  <xsd:schema xmlns:xsd="http://www.w3.org/2001/XMLSchema" xmlns:xs="http://www.w3.org/2001/XMLSchema" xmlns:p="http://schemas.microsoft.com/office/2006/metadata/properties" xmlns:ns2="52b1d789-09c0-47d4-a859-ecf8b1565756" xmlns:ns3="79690743-4b11-4e95-a995-0854ffc6e933" xmlns:ns4="f3851ac7-12a7-4aa6-8d67-2dfbea0fa2fa" targetNamespace="http://schemas.microsoft.com/office/2006/metadata/properties" ma:root="true" ma:fieldsID="cdb4394b21c8862bd08b658532132a55" ns2:_="" ns3:_="" ns4:_="">
    <xsd:import namespace="52b1d789-09c0-47d4-a859-ecf8b1565756"/>
    <xsd:import namespace="79690743-4b11-4e95-a995-0854ffc6e933"/>
    <xsd:import namespace="f3851ac7-12a7-4aa6-8d67-2dfbea0fa2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Diarienummer" minOccurs="0"/>
                <xsd:element ref="ns2:Beslutsdatum" minOccurs="0"/>
                <xsd:element ref="ns2:Inkomstdatum" minOccurs="0"/>
                <xsd:element ref="ns2:Organisationsnummer" minOccurs="0"/>
                <xsd:element ref="ns2:Handl_x00e4_ggare" minOccurs="0"/>
                <xsd:element ref="ns2:Beslutan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1d789-09c0-47d4-a859-ecf8b15657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iarienummer" ma:index="20" nillable="true" ma:displayName="Diarienummer" ma:description="Diarienummer för ärendet" ma:internalName="Diarienummer">
      <xsd:simpleType>
        <xsd:restriction base="dms:Text">
          <xsd:maxLength value="255"/>
        </xsd:restriction>
      </xsd:simpleType>
    </xsd:element>
    <xsd:element name="Beslutsdatum" ma:index="21" nillable="true" ma:displayName="Beslutsdatum" ma:description="Datum för beslut" ma:format="DateOnly" ma:internalName="Beslutsdatum">
      <xsd:simpleType>
        <xsd:restriction base="dms:DateTime"/>
      </xsd:simpleType>
    </xsd:element>
    <xsd:element name="Inkomstdatum" ma:index="22" nillable="true" ma:displayName="Inkomstdatum" ma:description="Det datum då intressenten inkom med ansökan/anmälan/rapportering" ma:format="DateOnly" ma:internalName="Inkomstdatum">
      <xsd:simpleType>
        <xsd:restriction base="dms:DateTime"/>
      </xsd:simpleType>
    </xsd:element>
    <xsd:element name="Organisationsnummer" ma:index="23" nillable="true" ma:displayName="Organisationsnummer" ma:description="Organisationsnummer för intressent" ma:internalName="Organisationsnummer">
      <xsd:simpleType>
        <xsd:restriction base="dms:Text">
          <xsd:maxLength value="255"/>
        </xsd:restriction>
      </xsd:simpleType>
    </xsd:element>
    <xsd:element name="Handl_x00e4_ggare" ma:index="24" nillable="true" ma:displayName="Handläggare" ma:description="För- och efternamn på ärendets handläggare" ma:internalName="Handl_x00e4_ggare">
      <xsd:simpleType>
        <xsd:restriction base="dms:Text">
          <xsd:maxLength value="255"/>
        </xsd:restriction>
      </xsd:simpleType>
    </xsd:element>
    <xsd:element name="Beslutande" ma:index="25" nillable="true" ma:displayName="Beslutande" ma:description="För- och efternamn på den person som beslutar ärendet" ma:internalName="Beslutande">
      <xsd:simpleType>
        <xsd:restriction base="dms:Text">
          <xsd:maxLength value="255"/>
        </xsd:restriction>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690743-4b11-4e95-a995-0854ffc6e933"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851ac7-12a7-4aa6-8d67-2dfbea0fa2f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3485eac-b8cd-477f-8c21-489f2e0bd8a1}" ma:internalName="TaxCatchAll" ma:showField="CatchAllData" ma:web="79690743-4b11-4e95-a995-0854ffc6e9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slutande xmlns="52b1d789-09c0-47d4-a859-ecf8b1565756" xsi:nil="true"/>
    <lcf76f155ced4ddcb4097134ff3c332f xmlns="52b1d789-09c0-47d4-a859-ecf8b1565756">
      <Terms xmlns="http://schemas.microsoft.com/office/infopath/2007/PartnerControls"/>
    </lcf76f155ced4ddcb4097134ff3c332f>
    <TaxCatchAll xmlns="f3851ac7-12a7-4aa6-8d67-2dfbea0fa2fa" xsi:nil="true"/>
    <Diarienummer xmlns="52b1d789-09c0-47d4-a859-ecf8b1565756" xsi:nil="true"/>
    <Handl_x00e4_ggare xmlns="52b1d789-09c0-47d4-a859-ecf8b1565756" xsi:nil="true"/>
    <Inkomstdatum xmlns="52b1d789-09c0-47d4-a859-ecf8b1565756" xsi:nil="true"/>
    <Organisationsnummer xmlns="52b1d789-09c0-47d4-a859-ecf8b1565756" xsi:nil="true"/>
    <Beslutsdatum xmlns="52b1d789-09c0-47d4-a859-ecf8b1565756" xsi:nil="true"/>
    <SharedWithUsers xmlns="79690743-4b11-4e95-a995-0854ffc6e933">
      <UserInfo>
        <DisplayName>Noak Westerberg</DisplayName>
        <AccountId>14</AccountId>
        <AccountType/>
      </UserInfo>
      <UserInfo>
        <DisplayName>Hanna Hanning</DisplayName>
        <AccountId>29</AccountId>
        <AccountType/>
      </UserInfo>
      <UserInfo>
        <DisplayName>Joakim Söder Altschul</DisplayName>
        <AccountId>37</AccountId>
        <AccountType/>
      </UserInfo>
    </SharedWithUsers>
  </documentManagement>
</p:properties>
</file>

<file path=customXml/itemProps1.xml><?xml version="1.0" encoding="utf-8"?>
<ds:datastoreItem xmlns:ds="http://schemas.openxmlformats.org/officeDocument/2006/customXml" ds:itemID="{25863C40-A94C-4FE2-80E7-4EB4C63388B3}"/>
</file>

<file path=customXml/itemProps2.xml><?xml version="1.0" encoding="utf-8"?>
<ds:datastoreItem xmlns:ds="http://schemas.openxmlformats.org/officeDocument/2006/customXml" ds:itemID="{DE153CFA-9555-4596-9EB3-C722ADAC04BF}"/>
</file>

<file path=customXml/itemProps3.xml><?xml version="1.0" encoding="utf-8"?>
<ds:datastoreItem xmlns:ds="http://schemas.openxmlformats.org/officeDocument/2006/customXml" ds:itemID="{44169C7F-FD84-43F6-9965-CE09AD43C731}"/>
</file>

<file path=docProps/app.xml><?xml version="1.0" encoding="utf-8"?>
<Properties xmlns="http://schemas.openxmlformats.org/officeDocument/2006/extended-properties" xmlns:vt="http://schemas.openxmlformats.org/officeDocument/2006/docPropsVTypes">
  <Application>Microsoft Excel Online</Application>
  <Manager/>
  <Company>Energimyndigheten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Beräkningsverktyg HB-slutlig energiomvandling</dc:title>
  <dc:subject/>
  <dc:creator>Joakim Söder Altschul</dc:creator>
  <cp:keywords/>
  <dc:description/>
  <cp:lastModifiedBy>Marielle Holmbom</cp:lastModifiedBy>
  <cp:revision/>
  <dcterms:created xsi:type="dcterms:W3CDTF">2011-04-12T15:31:33Z</dcterms:created>
  <dcterms:modified xsi:type="dcterms:W3CDTF">2025-04-14T13:36:29Z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0x010100BCF643F15479DD42A38CF17BAD109848</vt:lpwstr>
  </property>
</Properties>
</file>